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5600"/>
  </bookViews>
  <sheets>
    <sheet name="2020" sheetId="7" r:id="rId1"/>
    <sheet name="2021" sheetId="6" r:id="rId2"/>
    <sheet name="2022" sheetId="5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6" l="1"/>
  <c r="E30" i="6"/>
  <c r="K31" i="6"/>
  <c r="O6" i="6" l="1"/>
  <c r="E30" i="7"/>
  <c r="P29" i="7"/>
  <c r="M29" i="7"/>
  <c r="J29" i="7"/>
  <c r="G29" i="7"/>
  <c r="E29" i="7"/>
  <c r="C29" i="7"/>
  <c r="P28" i="7"/>
  <c r="M28" i="7"/>
  <c r="J28" i="7"/>
  <c r="G28" i="7"/>
  <c r="E28" i="7"/>
  <c r="C28" i="7"/>
  <c r="D28" i="7" s="1"/>
  <c r="P27" i="7"/>
  <c r="M27" i="7"/>
  <c r="J27" i="7"/>
  <c r="G27" i="7"/>
  <c r="E27" i="7"/>
  <c r="C27" i="7"/>
  <c r="D27" i="7" s="1"/>
  <c r="P26" i="7"/>
  <c r="M26" i="7"/>
  <c r="J26" i="7"/>
  <c r="G26" i="7"/>
  <c r="E26" i="7"/>
  <c r="E25" i="7" s="1"/>
  <c r="C26" i="7"/>
  <c r="D26" i="7" s="1"/>
  <c r="Q25" i="7"/>
  <c r="O25" i="7"/>
  <c r="P25" i="7"/>
  <c r="N25" i="7"/>
  <c r="L25" i="7"/>
  <c r="M25" i="7" s="1"/>
  <c r="K25" i="7"/>
  <c r="I25" i="7"/>
  <c r="H25" i="7"/>
  <c r="F25" i="7"/>
  <c r="G25" i="7"/>
  <c r="P24" i="7"/>
  <c r="M24" i="7"/>
  <c r="J24" i="7"/>
  <c r="G24" i="7"/>
  <c r="E24" i="7"/>
  <c r="C24" i="7"/>
  <c r="D24" i="7" s="1"/>
  <c r="P23" i="7"/>
  <c r="M23" i="7"/>
  <c r="J23" i="7"/>
  <c r="G23" i="7"/>
  <c r="E23" i="7"/>
  <c r="C23" i="7"/>
  <c r="D23" i="7" s="1"/>
  <c r="P22" i="7"/>
  <c r="M22" i="7"/>
  <c r="J22" i="7"/>
  <c r="G22" i="7"/>
  <c r="E22" i="7"/>
  <c r="C22" i="7"/>
  <c r="D22" i="7"/>
  <c r="Q21" i="7"/>
  <c r="O21" i="7"/>
  <c r="P21" i="7" s="1"/>
  <c r="N21" i="7"/>
  <c r="L21" i="7"/>
  <c r="M21" i="7"/>
  <c r="K21" i="7"/>
  <c r="I21" i="7"/>
  <c r="J21" i="7"/>
  <c r="H21" i="7"/>
  <c r="F21" i="7"/>
  <c r="G21" i="7" s="1"/>
  <c r="P19" i="7"/>
  <c r="M19" i="7"/>
  <c r="J19" i="7"/>
  <c r="G19" i="7"/>
  <c r="E19" i="7"/>
  <c r="C19" i="7"/>
  <c r="D19" i="7" s="1"/>
  <c r="E18" i="7"/>
  <c r="Q16" i="7"/>
  <c r="O16" i="7"/>
  <c r="P16" i="7" s="1"/>
  <c r="N16" i="7"/>
  <c r="L16" i="7"/>
  <c r="M16" i="7" s="1"/>
  <c r="K16" i="7"/>
  <c r="I16" i="7"/>
  <c r="H16" i="7"/>
  <c r="F16" i="7"/>
  <c r="P15" i="7"/>
  <c r="M15" i="7"/>
  <c r="J15" i="7"/>
  <c r="G15" i="7"/>
  <c r="E15" i="7"/>
  <c r="C15" i="7"/>
  <c r="D15" i="7" s="1"/>
  <c r="P14" i="7"/>
  <c r="M14" i="7"/>
  <c r="J14" i="7"/>
  <c r="G14" i="7"/>
  <c r="E14" i="7"/>
  <c r="C14" i="7"/>
  <c r="D14" i="7" s="1"/>
  <c r="P13" i="7"/>
  <c r="M13" i="7"/>
  <c r="J13" i="7"/>
  <c r="G13" i="7"/>
  <c r="E13" i="7"/>
  <c r="C13" i="7"/>
  <c r="D13" i="7" s="1"/>
  <c r="P12" i="7"/>
  <c r="M12" i="7"/>
  <c r="J12" i="7"/>
  <c r="G12" i="7"/>
  <c r="E12" i="7"/>
  <c r="C12" i="7"/>
  <c r="D12" i="7" s="1"/>
  <c r="P11" i="7"/>
  <c r="M11" i="7"/>
  <c r="J11" i="7"/>
  <c r="G11" i="7"/>
  <c r="E11" i="7"/>
  <c r="C11" i="7"/>
  <c r="P10" i="7"/>
  <c r="M10" i="7"/>
  <c r="J10" i="7"/>
  <c r="G10" i="7"/>
  <c r="E10" i="7"/>
  <c r="C10" i="7"/>
  <c r="D10" i="7" s="1"/>
  <c r="Q9" i="7"/>
  <c r="Q17" i="7"/>
  <c r="Q31" i="7" s="1"/>
  <c r="O9" i="7"/>
  <c r="P9" i="7" s="1"/>
  <c r="O17" i="7"/>
  <c r="P17" i="7"/>
  <c r="N9" i="7"/>
  <c r="N17" i="7" s="1"/>
  <c r="N31" i="7" s="1"/>
  <c r="L9" i="7"/>
  <c r="M9" i="7" s="1"/>
  <c r="L17" i="7"/>
  <c r="M17" i="7" s="1"/>
  <c r="K9" i="7"/>
  <c r="J9" i="7" s="1"/>
  <c r="K17" i="7"/>
  <c r="K31" i="7" s="1"/>
  <c r="I9" i="7"/>
  <c r="I17" i="7" s="1"/>
  <c r="H9" i="7"/>
  <c r="H17" i="7" s="1"/>
  <c r="H31" i="7" s="1"/>
  <c r="F9" i="7"/>
  <c r="O6" i="7"/>
  <c r="L6" i="7"/>
  <c r="I6" i="7"/>
  <c r="F6" i="7"/>
  <c r="E30" i="5"/>
  <c r="P29" i="5"/>
  <c r="M29" i="5"/>
  <c r="J29" i="5"/>
  <c r="G29" i="5"/>
  <c r="E29" i="5"/>
  <c r="C29" i="5"/>
  <c r="P28" i="5"/>
  <c r="M28" i="5"/>
  <c r="J28" i="5"/>
  <c r="G28" i="5"/>
  <c r="E28" i="5"/>
  <c r="C28" i="5"/>
  <c r="D28" i="5" s="1"/>
  <c r="P27" i="5"/>
  <c r="M27" i="5"/>
  <c r="J27" i="5"/>
  <c r="G27" i="5"/>
  <c r="E27" i="5"/>
  <c r="C27" i="5"/>
  <c r="D27" i="5" s="1"/>
  <c r="P26" i="5"/>
  <c r="M26" i="5"/>
  <c r="J26" i="5"/>
  <c r="G26" i="5"/>
  <c r="E26" i="5"/>
  <c r="C26" i="5"/>
  <c r="Q25" i="5"/>
  <c r="O25" i="5"/>
  <c r="N25" i="5"/>
  <c r="L25" i="5"/>
  <c r="K25" i="5"/>
  <c r="I25" i="5"/>
  <c r="J25" i="5"/>
  <c r="H25" i="5"/>
  <c r="F25" i="5"/>
  <c r="P24" i="5"/>
  <c r="M24" i="5"/>
  <c r="J24" i="5"/>
  <c r="G24" i="5"/>
  <c r="E24" i="5"/>
  <c r="C24" i="5"/>
  <c r="D24" i="5" s="1"/>
  <c r="P23" i="5"/>
  <c r="M23" i="5"/>
  <c r="J23" i="5"/>
  <c r="G23" i="5"/>
  <c r="E23" i="5"/>
  <c r="C23" i="5"/>
  <c r="D23" i="5" s="1"/>
  <c r="P22" i="5"/>
  <c r="M22" i="5"/>
  <c r="J22" i="5"/>
  <c r="G22" i="5"/>
  <c r="E22" i="5"/>
  <c r="E21" i="5" s="1"/>
  <c r="C22" i="5"/>
  <c r="D22" i="5" s="1"/>
  <c r="Q21" i="5"/>
  <c r="O21" i="5"/>
  <c r="P21" i="5" s="1"/>
  <c r="N21" i="5"/>
  <c r="L21" i="5"/>
  <c r="M21" i="5" s="1"/>
  <c r="K21" i="5"/>
  <c r="I21" i="5"/>
  <c r="J21" i="5" s="1"/>
  <c r="H21" i="5"/>
  <c r="F21" i="5"/>
  <c r="G21" i="5"/>
  <c r="P19" i="5"/>
  <c r="M19" i="5"/>
  <c r="J19" i="5"/>
  <c r="G19" i="5"/>
  <c r="E19" i="5"/>
  <c r="C19" i="5"/>
  <c r="D19" i="5" s="1"/>
  <c r="E18" i="5"/>
  <c r="Q16" i="5"/>
  <c r="O16" i="5"/>
  <c r="N16" i="5"/>
  <c r="L16" i="5"/>
  <c r="M16" i="5" s="1"/>
  <c r="K16" i="5"/>
  <c r="I16" i="5"/>
  <c r="H16" i="5"/>
  <c r="F16" i="5"/>
  <c r="G16" i="5" s="1"/>
  <c r="P15" i="5"/>
  <c r="M15" i="5"/>
  <c r="J15" i="5"/>
  <c r="G15" i="5"/>
  <c r="E15" i="5"/>
  <c r="C15" i="5"/>
  <c r="D15" i="5" s="1"/>
  <c r="P14" i="5"/>
  <c r="M14" i="5"/>
  <c r="J14" i="5"/>
  <c r="G14" i="5"/>
  <c r="E14" i="5"/>
  <c r="C14" i="5"/>
  <c r="D14" i="5" s="1"/>
  <c r="P13" i="5"/>
  <c r="M13" i="5"/>
  <c r="J13" i="5"/>
  <c r="G13" i="5"/>
  <c r="E13" i="5"/>
  <c r="C13" i="5"/>
  <c r="D13" i="5"/>
  <c r="P12" i="5"/>
  <c r="M12" i="5"/>
  <c r="J12" i="5"/>
  <c r="G12" i="5"/>
  <c r="E12" i="5"/>
  <c r="C12" i="5"/>
  <c r="D12" i="5" s="1"/>
  <c r="P11" i="5"/>
  <c r="M11" i="5"/>
  <c r="J11" i="5"/>
  <c r="G11" i="5"/>
  <c r="E11" i="5"/>
  <c r="E16" i="5" s="1"/>
  <c r="C11" i="5"/>
  <c r="C9" i="5" s="1"/>
  <c r="C17" i="5" s="1"/>
  <c r="P10" i="5"/>
  <c r="M10" i="5"/>
  <c r="J10" i="5"/>
  <c r="G10" i="5"/>
  <c r="E10" i="5"/>
  <c r="C10" i="5"/>
  <c r="D10" i="5"/>
  <c r="Q9" i="5"/>
  <c r="Q17" i="5" s="1"/>
  <c r="Q31" i="5" s="1"/>
  <c r="O9" i="5"/>
  <c r="O17" i="5" s="1"/>
  <c r="N9" i="5"/>
  <c r="N17" i="5" s="1"/>
  <c r="N31" i="5" s="1"/>
  <c r="L9" i="5"/>
  <c r="K9" i="5"/>
  <c r="K17" i="5"/>
  <c r="K31" i="5" s="1"/>
  <c r="I9" i="5"/>
  <c r="J9" i="5" s="1"/>
  <c r="H9" i="5"/>
  <c r="H17" i="5" s="1"/>
  <c r="H31" i="5" s="1"/>
  <c r="F9" i="5"/>
  <c r="Q25" i="6"/>
  <c r="O25" i="6"/>
  <c r="N25" i="6"/>
  <c r="L25" i="6"/>
  <c r="M25" i="6" s="1"/>
  <c r="K25" i="6"/>
  <c r="J25" i="6" s="1"/>
  <c r="I25" i="6"/>
  <c r="H25" i="6"/>
  <c r="F25" i="6"/>
  <c r="F21" i="6"/>
  <c r="H21" i="6"/>
  <c r="I21" i="6"/>
  <c r="K21" i="6"/>
  <c r="L21" i="6"/>
  <c r="N21" i="6"/>
  <c r="O21" i="6"/>
  <c r="Q21" i="6"/>
  <c r="P29" i="6"/>
  <c r="M29" i="6"/>
  <c r="J29" i="6"/>
  <c r="G29" i="6"/>
  <c r="E29" i="6"/>
  <c r="C29" i="6"/>
  <c r="P28" i="6"/>
  <c r="M28" i="6"/>
  <c r="J28" i="6"/>
  <c r="G28" i="6"/>
  <c r="E28" i="6"/>
  <c r="C28" i="6"/>
  <c r="D28" i="6" s="1"/>
  <c r="P27" i="6"/>
  <c r="M27" i="6"/>
  <c r="J27" i="6"/>
  <c r="G27" i="6"/>
  <c r="E27" i="6"/>
  <c r="C27" i="6"/>
  <c r="D27" i="6" s="1"/>
  <c r="P26" i="6"/>
  <c r="M26" i="6"/>
  <c r="J26" i="6"/>
  <c r="G26" i="6"/>
  <c r="E26" i="6"/>
  <c r="C26" i="6"/>
  <c r="P24" i="6"/>
  <c r="M24" i="6"/>
  <c r="J24" i="6"/>
  <c r="G24" i="6"/>
  <c r="E24" i="6"/>
  <c r="C24" i="6"/>
  <c r="P23" i="6"/>
  <c r="M23" i="6"/>
  <c r="J23" i="6"/>
  <c r="G23" i="6"/>
  <c r="E23" i="6"/>
  <c r="C23" i="6"/>
  <c r="P22" i="6"/>
  <c r="M22" i="6"/>
  <c r="J22" i="6"/>
  <c r="G22" i="6"/>
  <c r="E22" i="6"/>
  <c r="E21" i="6" s="1"/>
  <c r="C22" i="6"/>
  <c r="D22" i="6" s="1"/>
  <c r="C12" i="6"/>
  <c r="D12" i="6"/>
  <c r="E12" i="6"/>
  <c r="C13" i="6"/>
  <c r="D13" i="6"/>
  <c r="E13" i="6"/>
  <c r="C14" i="6"/>
  <c r="D14" i="6" s="1"/>
  <c r="E14" i="6"/>
  <c r="C15" i="6"/>
  <c r="D15" i="6" s="1"/>
  <c r="E15" i="6"/>
  <c r="E19" i="6"/>
  <c r="C19" i="6"/>
  <c r="E18" i="6"/>
  <c r="P19" i="6"/>
  <c r="M19" i="6"/>
  <c r="J19" i="6"/>
  <c r="G19" i="6"/>
  <c r="Q16" i="6"/>
  <c r="O16" i="6"/>
  <c r="P16" i="6" s="1"/>
  <c r="N16" i="6"/>
  <c r="L16" i="6"/>
  <c r="K16" i="6"/>
  <c r="I16" i="6"/>
  <c r="H16" i="6"/>
  <c r="F16" i="6"/>
  <c r="G16" i="6" s="1"/>
  <c r="P15" i="6"/>
  <c r="P14" i="6"/>
  <c r="P13" i="6"/>
  <c r="P12" i="6"/>
  <c r="M15" i="6"/>
  <c r="M14" i="6"/>
  <c r="M13" i="6"/>
  <c r="M12" i="6"/>
  <c r="J15" i="6"/>
  <c r="J14" i="6"/>
  <c r="J13" i="6"/>
  <c r="J12" i="6"/>
  <c r="G12" i="6"/>
  <c r="G13" i="6"/>
  <c r="G14" i="6"/>
  <c r="G15" i="6"/>
  <c r="E10" i="6"/>
  <c r="E11" i="6"/>
  <c r="E16" i="6" s="1"/>
  <c r="C10" i="6"/>
  <c r="D10" i="6" s="1"/>
  <c r="C11" i="6"/>
  <c r="P10" i="6"/>
  <c r="P11" i="6"/>
  <c r="Q9" i="6"/>
  <c r="Q17" i="6" s="1"/>
  <c r="Q31" i="6" s="1"/>
  <c r="O9" i="6"/>
  <c r="O17" i="6" s="1"/>
  <c r="M10" i="6"/>
  <c r="M11" i="6"/>
  <c r="N9" i="6"/>
  <c r="M9" i="6" s="1"/>
  <c r="L9" i="6"/>
  <c r="L17" i="6" s="1"/>
  <c r="J10" i="6"/>
  <c r="J11" i="6"/>
  <c r="K9" i="6"/>
  <c r="J9" i="6" s="1"/>
  <c r="I9" i="6"/>
  <c r="I17" i="6"/>
  <c r="F9" i="6"/>
  <c r="G9" i="6" s="1"/>
  <c r="H9" i="6"/>
  <c r="H17" i="6"/>
  <c r="G11" i="6"/>
  <c r="G10" i="6"/>
  <c r="I6" i="6"/>
  <c r="L6" i="6"/>
  <c r="F6" i="6"/>
  <c r="G21" i="6"/>
  <c r="P25" i="6"/>
  <c r="D23" i="6"/>
  <c r="D24" i="6"/>
  <c r="M21" i="6"/>
  <c r="J21" i="6"/>
  <c r="C21" i="6"/>
  <c r="D21" i="6"/>
  <c r="P21" i="6"/>
  <c r="G25" i="6"/>
  <c r="D19" i="6"/>
  <c r="F17" i="7"/>
  <c r="C21" i="7"/>
  <c r="D21" i="7" s="1"/>
  <c r="C25" i="7"/>
  <c r="F17" i="5"/>
  <c r="L17" i="5"/>
  <c r="G16" i="7" l="1"/>
  <c r="D25" i="7"/>
  <c r="F17" i="6"/>
  <c r="G17" i="6" s="1"/>
  <c r="E25" i="6"/>
  <c r="N17" i="6"/>
  <c r="N31" i="6" s="1"/>
  <c r="C16" i="6"/>
  <c r="J16" i="6"/>
  <c r="P16" i="5"/>
  <c r="C21" i="5"/>
  <c r="D21" i="5" s="1"/>
  <c r="E16" i="7"/>
  <c r="J16" i="7"/>
  <c r="D29" i="7"/>
  <c r="E21" i="7"/>
  <c r="E20" i="7" s="1"/>
  <c r="G9" i="5"/>
  <c r="M25" i="5"/>
  <c r="J25" i="7"/>
  <c r="P25" i="5"/>
  <c r="C25" i="5"/>
  <c r="D29" i="5"/>
  <c r="E25" i="5"/>
  <c r="E20" i="5" s="1"/>
  <c r="D26" i="5"/>
  <c r="P17" i="5"/>
  <c r="P9" i="5"/>
  <c r="M17" i="5"/>
  <c r="M9" i="5"/>
  <c r="J16" i="5"/>
  <c r="C16" i="5"/>
  <c r="D16" i="5" s="1"/>
  <c r="I17" i="5"/>
  <c r="J17" i="5" s="1"/>
  <c r="G25" i="5"/>
  <c r="D11" i="5"/>
  <c r="E9" i="5"/>
  <c r="G17" i="5"/>
  <c r="E20" i="6"/>
  <c r="D29" i="6"/>
  <c r="D26" i="6"/>
  <c r="C25" i="6"/>
  <c r="D25" i="6" s="1"/>
  <c r="C9" i="6"/>
  <c r="C17" i="6" s="1"/>
  <c r="P17" i="6"/>
  <c r="P9" i="6"/>
  <c r="E9" i="6"/>
  <c r="E17" i="6" s="1"/>
  <c r="M16" i="6"/>
  <c r="D16" i="6"/>
  <c r="D11" i="6"/>
  <c r="K17" i="6"/>
  <c r="E9" i="7"/>
  <c r="E17" i="7" s="1"/>
  <c r="J17" i="7"/>
  <c r="D11" i="7"/>
  <c r="G9" i="7"/>
  <c r="G17" i="7"/>
  <c r="C9" i="7"/>
  <c r="C16" i="7"/>
  <c r="D16" i="7" s="1"/>
  <c r="E31" i="7" l="1"/>
  <c r="M17" i="6"/>
  <c r="D25" i="5"/>
  <c r="E17" i="5"/>
  <c r="D9" i="5"/>
  <c r="E31" i="6"/>
  <c r="D9" i="6"/>
  <c r="D17" i="6"/>
  <c r="J17" i="6"/>
  <c r="C17" i="7"/>
  <c r="D17" i="7" s="1"/>
  <c r="D9" i="7"/>
  <c r="E31" i="5" l="1"/>
  <c r="D17" i="5"/>
</calcChain>
</file>

<file path=xl/sharedStrings.xml><?xml version="1.0" encoding="utf-8"?>
<sst xmlns="http://schemas.openxmlformats.org/spreadsheetml/2006/main" count="263" uniqueCount="64">
  <si>
    <t>Приложение 4</t>
  </si>
  <si>
    <t xml:space="preserve">Отчетна информация за продадените количества топлинна и електрическа енергия и приходите от продажбите </t>
  </si>
  <si>
    <t>Дружество:</t>
  </si>
  <si>
    <t>№</t>
  </si>
  <si>
    <t>Позиция</t>
  </si>
  <si>
    <t>количество</t>
  </si>
  <si>
    <t>продажна цена</t>
  </si>
  <si>
    <t>приходи (хил.лв.)</t>
  </si>
  <si>
    <t>MWh</t>
  </si>
  <si>
    <t>BGN/MWh</t>
  </si>
  <si>
    <t>kBGN</t>
  </si>
  <si>
    <t>I</t>
  </si>
  <si>
    <t>Топлинна енергия, използвана за стопански нужди, в това число:</t>
  </si>
  <si>
    <t>I.1.</t>
  </si>
  <si>
    <t>с топлоносител гореща вода</t>
  </si>
  <si>
    <t>I.2.</t>
  </si>
  <si>
    <t>с топлоносител водна пара</t>
  </si>
  <si>
    <t>II</t>
  </si>
  <si>
    <t>Топлинна енергия за битови нужди ОБЩО, в т.ч.:</t>
  </si>
  <si>
    <t>II.1.</t>
  </si>
  <si>
    <t>Битово горещо водоснабдяване</t>
  </si>
  <si>
    <t>II.2.</t>
  </si>
  <si>
    <t>Топлинна енергия за асоциация по чл.151, ал.1 от ЗЕ</t>
  </si>
  <si>
    <t>II.3.</t>
  </si>
  <si>
    <t>Топлинна енергия за асоциация по чл.149a от ЗЕ</t>
  </si>
  <si>
    <t>III</t>
  </si>
  <si>
    <t>Всичко приходи от топлинна енергия с гореща вода за стопански и битови нужди (I.1.+II)</t>
  </si>
  <si>
    <t>IV</t>
  </si>
  <si>
    <t>Всичко приходи от топлинна енергия за стопански и битови нужди (I+II)</t>
  </si>
  <si>
    <t>V</t>
  </si>
  <si>
    <t>Приходи от присъединяване и услуги</t>
  </si>
  <si>
    <t>VI</t>
  </si>
  <si>
    <t xml:space="preserve">Приходи от топлоносител </t>
  </si>
  <si>
    <t>VII</t>
  </si>
  <si>
    <t>Фактурирана електрическа енергия, в т.ч.:</t>
  </si>
  <si>
    <t>VII.1.</t>
  </si>
  <si>
    <t>На обществения доставчик, както следва:</t>
  </si>
  <si>
    <t>VII.1.1.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</si>
  <si>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</si>
  <si>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t>VII.1.2.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</si>
  <si>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</si>
  <si>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VII.1.3.</t>
  </si>
  <si>
    <t>Некомбинирана електрическа енергия</t>
  </si>
  <si>
    <t>VII.2.</t>
  </si>
  <si>
    <t>VII.2.1.</t>
  </si>
  <si>
    <t>VII.2.2.</t>
  </si>
  <si>
    <t>VII.2.3.</t>
  </si>
  <si>
    <t>VII.3.</t>
  </si>
  <si>
    <t>VIII</t>
  </si>
  <si>
    <t>Приходи, свързани с нерегулирана дейност</t>
  </si>
  <si>
    <t>IX</t>
  </si>
  <si>
    <t>Общо приходи за централата (VIII+IХ+X+XI+XII)</t>
  </si>
  <si>
    <t>Гл.  счетоводител:</t>
  </si>
  <si>
    <t>Изп.  директор:</t>
  </si>
  <si>
    <t>Общо за 01.07.2021-30.06.2022</t>
  </si>
  <si>
    <t>01.07.2021-30.09.2021</t>
  </si>
  <si>
    <t>01.10.2021-31.12.2021</t>
  </si>
  <si>
    <t>01.01.2022-31.03.2022</t>
  </si>
  <si>
    <t>01.04.2022-30.06.2022</t>
  </si>
  <si>
    <t>"ТЕЦ Горна Оряховица" ЕАД</t>
  </si>
  <si>
    <t>На свободен пазар, както следва:</t>
  </si>
  <si>
    <t>На "Захарни заводи" АД:</t>
  </si>
  <si>
    <t xml:space="preserve"> /Росен Иванов/</t>
  </si>
  <si>
    <t xml:space="preserve"> /Анатолий Ботов/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</si>
</sst>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I-тримесечие на &quot;0&quot; г.&quot;"/>
    <numFmt numFmtId="165" formatCode="&quot;II-тримесечие на &quot;0&quot; г.&quot;"/>
    <numFmt numFmtId="166" formatCode="&quot;III-тримесечие на &quot;0&quot; г.&quot;"/>
    <numFmt numFmtId="167" formatCode="&quot;IV-тримесечие на &quot;0&quot; г.&quot;"/>
    <numFmt numFmtId="168" formatCode="&quot;ОБЩО за &quot;0&quot; г.&quot;"/>
  </numFmts>
  <fonts count="14" x14ac:knownFonts="1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Zeros="0" tabSelected="1" topLeftCell="B6" zoomScaleNormal="100" workbookViewId="0">
      <selection activeCell="B33" sqref="A33:XFD33"/>
    </sheetView>
  </sheetViews>
  <sheetFormatPr defaultColWidth="0" defaultRowHeight="12.75" customHeight="1" zeroHeight="1" x14ac:dyDescent="0.2"/>
  <cols>
    <col min="1" max="1" width="6.42578125" style="10" customWidth="1"/>
    <col min="2" max="2" width="43.8554687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0</v>
      </c>
    </row>
    <row r="2" spans="1:17" s="2" customFormat="1" ht="15.75" x14ac:dyDescent="0.25">
      <c r="B2" s="5"/>
      <c r="C2" s="5"/>
      <c r="D2" s="5"/>
      <c r="E2" s="5"/>
      <c r="F2" s="6" t="s">
        <v>1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2</v>
      </c>
      <c r="C4" s="44" t="s">
        <v>59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3</v>
      </c>
      <c r="B6" s="50" t="s">
        <v>4</v>
      </c>
      <c r="C6" s="52">
        <v>2020</v>
      </c>
      <c r="D6" s="53"/>
      <c r="E6" s="54"/>
      <c r="F6" s="55">
        <f>$C$6</f>
        <v>2020</v>
      </c>
      <c r="G6" s="56"/>
      <c r="H6" s="57"/>
      <c r="I6" s="58">
        <f>$C$6</f>
        <v>2020</v>
      </c>
      <c r="J6" s="59"/>
      <c r="K6" s="60"/>
      <c r="L6" s="61">
        <f>$C$6</f>
        <v>2020</v>
      </c>
      <c r="M6" s="62"/>
      <c r="N6" s="63"/>
      <c r="O6" s="45">
        <f>$C$6</f>
        <v>2020</v>
      </c>
      <c r="P6" s="46"/>
      <c r="Q6" s="47"/>
    </row>
    <row r="7" spans="1:17" ht="22.5" x14ac:dyDescent="0.2">
      <c r="A7" s="49"/>
      <c r="B7" s="51"/>
      <c r="C7" s="11" t="s">
        <v>5</v>
      </c>
      <c r="D7" s="11" t="s">
        <v>6</v>
      </c>
      <c r="E7" s="11" t="s">
        <v>7</v>
      </c>
      <c r="F7" s="11" t="s">
        <v>5</v>
      </c>
      <c r="G7" s="11" t="s">
        <v>6</v>
      </c>
      <c r="H7" s="11" t="s">
        <v>7</v>
      </c>
      <c r="I7" s="11" t="s">
        <v>5</v>
      </c>
      <c r="J7" s="11" t="s">
        <v>6</v>
      </c>
      <c r="K7" s="11" t="s">
        <v>7</v>
      </c>
      <c r="L7" s="11" t="s">
        <v>5</v>
      </c>
      <c r="M7" s="11" t="s">
        <v>6</v>
      </c>
      <c r="N7" s="11" t="s">
        <v>7</v>
      </c>
      <c r="O7" s="11" t="s">
        <v>5</v>
      </c>
      <c r="P7" s="11" t="s">
        <v>6</v>
      </c>
      <c r="Q7" s="11" t="s">
        <v>7</v>
      </c>
    </row>
    <row r="8" spans="1:17" ht="22.5" x14ac:dyDescent="0.2">
      <c r="A8" s="12"/>
      <c r="B8" s="13"/>
      <c r="C8" s="11" t="s">
        <v>8</v>
      </c>
      <c r="D8" s="11" t="s">
        <v>9</v>
      </c>
      <c r="E8" s="11" t="s">
        <v>10</v>
      </c>
      <c r="F8" s="11" t="s">
        <v>8</v>
      </c>
      <c r="G8" s="11" t="s">
        <v>9</v>
      </c>
      <c r="H8" s="11" t="s">
        <v>10</v>
      </c>
      <c r="I8" s="11" t="s">
        <v>8</v>
      </c>
      <c r="J8" s="11" t="s">
        <v>9</v>
      </c>
      <c r="K8" s="11" t="s">
        <v>10</v>
      </c>
      <c r="L8" s="11" t="s">
        <v>8</v>
      </c>
      <c r="M8" s="11" t="s">
        <v>9</v>
      </c>
      <c r="N8" s="11" t="s">
        <v>10</v>
      </c>
      <c r="O8" s="11" t="s">
        <v>8</v>
      </c>
      <c r="P8" s="11" t="s">
        <v>9</v>
      </c>
      <c r="Q8" s="11" t="s">
        <v>10</v>
      </c>
    </row>
    <row r="9" spans="1:17" s="18" customFormat="1" ht="25.5" x14ac:dyDescent="0.2">
      <c r="A9" s="1" t="s">
        <v>11</v>
      </c>
      <c r="B9" s="14" t="s">
        <v>12</v>
      </c>
      <c r="C9" s="15">
        <f>SUM(C11:C11)</f>
        <v>65806</v>
      </c>
      <c r="D9" s="16">
        <f t="shared" ref="D9:D15" si="0">IF(C9=0,0,E9*1000/C9)</f>
        <v>69.679968391939965</v>
      </c>
      <c r="E9" s="15">
        <f>SUM(E11:E11)</f>
        <v>4585.3600000000006</v>
      </c>
      <c r="F9" s="15">
        <f>SUM(F11:F11)</f>
        <v>15874</v>
      </c>
      <c r="G9" s="16">
        <f>IF(F9=0,0,H9*1000/F9)</f>
        <v>69.679979841249846</v>
      </c>
      <c r="H9" s="17">
        <f>SUM(H11:H11)</f>
        <v>1106.0999999999999</v>
      </c>
      <c r="I9" s="15">
        <f>SUM(I11:I11)</f>
        <v>49932</v>
      </c>
      <c r="J9" s="16">
        <f>IF(I9=0,0,K9*1000/I9)</f>
        <v>69.679964752062801</v>
      </c>
      <c r="K9" s="17">
        <f>SUM(K11:K11)</f>
        <v>3479.26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 x14ac:dyDescent="0.2">
      <c r="A10" s="1" t="s">
        <v>13</v>
      </c>
      <c r="B10" s="19" t="s">
        <v>14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15</v>
      </c>
      <c r="B11" s="19" t="s">
        <v>16</v>
      </c>
      <c r="C11" s="20">
        <f t="shared" si="1"/>
        <v>65806</v>
      </c>
      <c r="D11" s="21">
        <f t="shared" si="0"/>
        <v>69.679968391939965</v>
      </c>
      <c r="E11" s="20">
        <f t="shared" si="2"/>
        <v>4585.3600000000006</v>
      </c>
      <c r="F11" s="22">
        <v>15874</v>
      </c>
      <c r="G11" s="21">
        <f>IF(F11=0,0,H11*1000/F11)</f>
        <v>69.679979841249846</v>
      </c>
      <c r="H11" s="22">
        <v>1106.0999999999999</v>
      </c>
      <c r="I11" s="22">
        <v>49932</v>
      </c>
      <c r="J11" s="21">
        <f>IF(I11=0,0,K11*1000/I11)</f>
        <v>69.679964752062801</v>
      </c>
      <c r="K11" s="22">
        <v>3479.26</v>
      </c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7" customHeight="1" x14ac:dyDescent="0.2">
      <c r="A12" s="1" t="s">
        <v>17</v>
      </c>
      <c r="B12" s="14" t="s">
        <v>18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 x14ac:dyDescent="0.2">
      <c r="A13" s="1" t="s">
        <v>19</v>
      </c>
      <c r="B13" s="26" t="s">
        <v>20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 x14ac:dyDescent="0.2">
      <c r="A14" s="1" t="s">
        <v>21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 x14ac:dyDescent="0.2">
      <c r="A15" s="1" t="s">
        <v>23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 x14ac:dyDescent="0.2">
      <c r="A16" s="1" t="s">
        <v>25</v>
      </c>
      <c r="B16" s="14" t="s">
        <v>26</v>
      </c>
      <c r="C16" s="15">
        <f>SUM(C10:C12)</f>
        <v>65806</v>
      </c>
      <c r="D16" s="21">
        <f>IF(C16=0,0,E16*1000/C16)</f>
        <v>69.679968391939965</v>
      </c>
      <c r="E16" s="15">
        <f>SUM(E10:E12)</f>
        <v>4585.3600000000006</v>
      </c>
      <c r="F16" s="15">
        <f>SUM(F10:F12)</f>
        <v>15874</v>
      </c>
      <c r="G16" s="21">
        <f t="shared" si="3"/>
        <v>69.679979841249846</v>
      </c>
      <c r="H16" s="15">
        <f>SUM(H10:H12)</f>
        <v>1106.0999999999999</v>
      </c>
      <c r="I16" s="15">
        <f>SUM(I10:I12)</f>
        <v>49932</v>
      </c>
      <c r="J16" s="21">
        <f t="shared" si="4"/>
        <v>69.679964752062801</v>
      </c>
      <c r="K16" s="15">
        <f>SUM(K10:K12)</f>
        <v>3479.26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 x14ac:dyDescent="0.2">
      <c r="A17" s="1" t="s">
        <v>27</v>
      </c>
      <c r="B17" s="14" t="s">
        <v>28</v>
      </c>
      <c r="C17" s="15">
        <f>SUM(C9,C12)</f>
        <v>65806</v>
      </c>
      <c r="D17" s="21">
        <f>IF(C17=0,0,E17*1000/C17)</f>
        <v>69.679968391939965</v>
      </c>
      <c r="E17" s="15">
        <f>SUM(E9,E12)</f>
        <v>4585.3600000000006</v>
      </c>
      <c r="F17" s="15">
        <f>SUM(F9,F12)</f>
        <v>15874</v>
      </c>
      <c r="G17" s="21">
        <f t="shared" si="3"/>
        <v>69.679979841249846</v>
      </c>
      <c r="H17" s="15">
        <f>SUM(H9,H12)</f>
        <v>1106.0999999999999</v>
      </c>
      <c r="I17" s="15">
        <f>SUM(I9,I12)</f>
        <v>49932</v>
      </c>
      <c r="J17" s="21">
        <f t="shared" si="4"/>
        <v>69.679964752062801</v>
      </c>
      <c r="K17" s="15">
        <f>SUM(K9,K12)</f>
        <v>3479.26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 x14ac:dyDescent="0.2">
      <c r="A18" s="1" t="s">
        <v>29</v>
      </c>
      <c r="B18" s="28" t="s">
        <v>30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31</v>
      </c>
      <c r="B19" s="28" t="s">
        <v>32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 x14ac:dyDescent="0.2">
      <c r="A20" s="1" t="s">
        <v>33</v>
      </c>
      <c r="B20" s="14" t="s">
        <v>34</v>
      </c>
      <c r="C20" s="19"/>
      <c r="D20" s="19"/>
      <c r="E20" s="23">
        <f>E21+E25+E29</f>
        <v>606.16800000000001</v>
      </c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35</v>
      </c>
      <c r="B21" s="14" t="s">
        <v>36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9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9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9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9" si="11">IF(O21=0,0,Q21*1000/O21)</f>
        <v>0</v>
      </c>
      <c r="Q21" s="23">
        <f>SUM(Q22:Q24)</f>
        <v>0</v>
      </c>
    </row>
    <row r="22" spans="1:17" ht="17.45" customHeight="1" x14ac:dyDescent="0.2">
      <c r="A22" s="1" t="s">
        <v>37</v>
      </c>
      <c r="B22" s="19" t="s">
        <v>38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 x14ac:dyDescent="0.2">
      <c r="A23" s="1" t="s">
        <v>39</v>
      </c>
      <c r="B23" s="19" t="s">
        <v>40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 x14ac:dyDescent="0.2">
      <c r="A24" s="1" t="s">
        <v>41</v>
      </c>
      <c r="B24" s="19" t="s">
        <v>42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43</v>
      </c>
      <c r="B25" s="14" t="s">
        <v>60</v>
      </c>
      <c r="C25" s="23">
        <f>SUM(C26:C28)</f>
        <v>201.672</v>
      </c>
      <c r="D25" s="21">
        <f t="shared" si="7"/>
        <v>91.207505256059349</v>
      </c>
      <c r="E25" s="23">
        <f>SUM(E26:E28)</f>
        <v>18.393999999999998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201.672</v>
      </c>
      <c r="J25" s="21">
        <f t="shared" si="9"/>
        <v>91.207505256059349</v>
      </c>
      <c r="K25" s="23">
        <f>SUM(K26:K28)</f>
        <v>18.393999999999998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7.45" customHeight="1" x14ac:dyDescent="0.2">
      <c r="A26" s="1" t="s">
        <v>44</v>
      </c>
      <c r="B26" s="19" t="s">
        <v>38</v>
      </c>
      <c r="C26" s="23">
        <f>SUM(F26,I26,L26,O26)</f>
        <v>201.672</v>
      </c>
      <c r="D26" s="21">
        <f t="shared" si="7"/>
        <v>91.207505256059349</v>
      </c>
      <c r="E26" s="23">
        <f>SUM(H26,K26,N26,Q26)</f>
        <v>18.393999999999998</v>
      </c>
      <c r="F26" s="24"/>
      <c r="G26" s="21">
        <f t="shared" si="8"/>
        <v>0</v>
      </c>
      <c r="H26" s="24"/>
      <c r="I26" s="24">
        <v>201.672</v>
      </c>
      <c r="J26" s="21">
        <f t="shared" si="9"/>
        <v>91.207505256059349</v>
      </c>
      <c r="K26" s="24">
        <v>18.393999999999998</v>
      </c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" customHeight="1" x14ac:dyDescent="0.2">
      <c r="A27" s="1" t="s">
        <v>45</v>
      </c>
      <c r="B27" s="19" t="s">
        <v>40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7" customHeight="1" x14ac:dyDescent="0.2">
      <c r="A28" s="1" t="s">
        <v>46</v>
      </c>
      <c r="B28" s="19" t="s">
        <v>42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47</v>
      </c>
      <c r="B29" s="14" t="s">
        <v>61</v>
      </c>
      <c r="C29" s="23">
        <f>SUM(F29,I29,L29,O29)</f>
        <v>3631.3939999999998</v>
      </c>
      <c r="D29" s="21">
        <f t="shared" si="7"/>
        <v>161.85905467707443</v>
      </c>
      <c r="E29" s="23">
        <f>SUM(H29,K29,N29,Q29)</f>
        <v>587.774</v>
      </c>
      <c r="F29" s="24"/>
      <c r="G29" s="21">
        <f t="shared" si="8"/>
        <v>0</v>
      </c>
      <c r="H29" s="24"/>
      <c r="I29" s="24">
        <v>3631.3939999999998</v>
      </c>
      <c r="J29" s="21">
        <f t="shared" si="9"/>
        <v>161.85905467707443</v>
      </c>
      <c r="K29" s="24">
        <v>587.774</v>
      </c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 x14ac:dyDescent="0.2">
      <c r="A30" s="1" t="s">
        <v>48</v>
      </c>
      <c r="B30" s="28" t="s">
        <v>49</v>
      </c>
      <c r="C30" s="29"/>
      <c r="D30" s="29"/>
      <c r="E30" s="23">
        <f>SUM(H30,K30,N30,Q30)</f>
        <v>5155</v>
      </c>
      <c r="F30" s="29"/>
      <c r="G30" s="29"/>
      <c r="H30" s="24">
        <v>1345</v>
      </c>
      <c r="I30" s="29"/>
      <c r="J30" s="29"/>
      <c r="K30" s="24">
        <v>646</v>
      </c>
      <c r="L30" s="29"/>
      <c r="M30" s="29"/>
      <c r="N30" s="24">
        <v>1219</v>
      </c>
      <c r="O30" s="29"/>
      <c r="P30" s="29"/>
      <c r="Q30" s="24">
        <v>1945</v>
      </c>
    </row>
    <row r="31" spans="1:17" x14ac:dyDescent="0.2">
      <c r="A31" s="32" t="s">
        <v>50</v>
      </c>
      <c r="B31" s="14" t="s">
        <v>51</v>
      </c>
      <c r="C31" s="29"/>
      <c r="D31" s="29"/>
      <c r="E31" s="23">
        <f>SUM(E17:E20,E30)</f>
        <v>10346.528</v>
      </c>
      <c r="F31" s="29"/>
      <c r="G31" s="29"/>
      <c r="H31" s="23">
        <f>SUM(H17:H20,H30)</f>
        <v>2451.1</v>
      </c>
      <c r="I31" s="29"/>
      <c r="J31" s="29"/>
      <c r="K31" s="23">
        <f>SUM(K17:K20,K30)</f>
        <v>4125.26</v>
      </c>
      <c r="L31" s="29"/>
      <c r="M31" s="29"/>
      <c r="N31" s="23">
        <f>SUM(N17:N20,N30)</f>
        <v>1219</v>
      </c>
      <c r="O31" s="29"/>
      <c r="P31" s="29"/>
      <c r="Q31" s="23">
        <f>SUM(Q17:Q20,Q30)</f>
        <v>1945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x14ac:dyDescent="0.2">
      <c r="A35" s="33"/>
      <c r="B35" s="34"/>
      <c r="C35" s="36"/>
      <c r="D35" s="36"/>
      <c r="E35" s="36"/>
      <c r="F35" s="36"/>
      <c r="G35" s="36"/>
      <c r="H35" s="36"/>
      <c r="O35" s="36"/>
      <c r="P35" s="36"/>
      <c r="Q35" s="36"/>
    </row>
    <row r="36" spans="1:17" x14ac:dyDescent="0.2">
      <c r="A36" s="37"/>
      <c r="B36" s="37" t="s">
        <v>52</v>
      </c>
      <c r="C36" s="38"/>
      <c r="D36" s="38"/>
      <c r="E36" s="41" t="s">
        <v>53</v>
      </c>
      <c r="F36" s="40"/>
      <c r="G36" s="40"/>
      <c r="H36" s="40"/>
      <c r="O36" s="38"/>
      <c r="P36" s="38"/>
      <c r="Q36" s="39"/>
    </row>
    <row r="37" spans="1:17" x14ac:dyDescent="0.2">
      <c r="B37" s="42" t="s">
        <v>62</v>
      </c>
      <c r="F37" s="43" t="s">
        <v>63</v>
      </c>
    </row>
    <row r="38" spans="1:17" x14ac:dyDescent="0.2">
      <c r="F38" s="43"/>
    </row>
    <row r="39" spans="1:17" x14ac:dyDescent="0.2"/>
    <row r="40" spans="1:17" hidden="1" x14ac:dyDescent="0.2"/>
    <row r="41" spans="1:17" x14ac:dyDescent="0.2"/>
    <row r="42" spans="1:17" ht="12.75" customHeight="1" x14ac:dyDescent="0.2"/>
    <row r="43" spans="1:17" ht="12.75" customHeight="1" x14ac:dyDescent="0.2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9:D30 C25 E25 G9:G29 J9:J26 M9:M28 P9:P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Zeros="0" topLeftCell="B5" workbookViewId="0">
      <selection activeCell="B38" sqref="B38:G38"/>
    </sheetView>
  </sheetViews>
  <sheetFormatPr defaultColWidth="0" defaultRowHeight="12.75" zeroHeight="1" x14ac:dyDescent="0.2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0</v>
      </c>
    </row>
    <row r="2" spans="1:17" s="2" customFormat="1" ht="15.75" x14ac:dyDescent="0.25">
      <c r="B2" s="5"/>
      <c r="C2" s="5"/>
      <c r="D2" s="5"/>
      <c r="E2" s="5"/>
      <c r="F2" s="6" t="s">
        <v>1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2</v>
      </c>
      <c r="C4" s="44" t="s">
        <v>59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3</v>
      </c>
      <c r="B6" s="50" t="s">
        <v>4</v>
      </c>
      <c r="C6" s="52">
        <v>2021</v>
      </c>
      <c r="D6" s="53"/>
      <c r="E6" s="54"/>
      <c r="F6" s="55">
        <f>$C$6</f>
        <v>2021</v>
      </c>
      <c r="G6" s="56"/>
      <c r="H6" s="57"/>
      <c r="I6" s="58">
        <f>$C$6</f>
        <v>2021</v>
      </c>
      <c r="J6" s="59"/>
      <c r="K6" s="60"/>
      <c r="L6" s="61">
        <f>$C$6</f>
        <v>2021</v>
      </c>
      <c r="M6" s="62"/>
      <c r="N6" s="63"/>
      <c r="O6" s="45">
        <f>$C$6</f>
        <v>2021</v>
      </c>
      <c r="P6" s="46"/>
      <c r="Q6" s="47"/>
    </row>
    <row r="7" spans="1:17" ht="22.5" x14ac:dyDescent="0.2">
      <c r="A7" s="49"/>
      <c r="B7" s="51"/>
      <c r="C7" s="11" t="s">
        <v>5</v>
      </c>
      <c r="D7" s="11" t="s">
        <v>6</v>
      </c>
      <c r="E7" s="11" t="s">
        <v>7</v>
      </c>
      <c r="F7" s="11" t="s">
        <v>5</v>
      </c>
      <c r="G7" s="11" t="s">
        <v>6</v>
      </c>
      <c r="H7" s="11" t="s">
        <v>7</v>
      </c>
      <c r="I7" s="11" t="s">
        <v>5</v>
      </c>
      <c r="J7" s="11" t="s">
        <v>6</v>
      </c>
      <c r="K7" s="11" t="s">
        <v>7</v>
      </c>
      <c r="L7" s="11" t="s">
        <v>5</v>
      </c>
      <c r="M7" s="11" t="s">
        <v>6</v>
      </c>
      <c r="N7" s="11" t="s">
        <v>7</v>
      </c>
      <c r="O7" s="11" t="s">
        <v>5</v>
      </c>
      <c r="P7" s="11" t="s">
        <v>6</v>
      </c>
      <c r="Q7" s="11" t="s">
        <v>7</v>
      </c>
    </row>
    <row r="8" spans="1:17" ht="22.5" x14ac:dyDescent="0.2">
      <c r="A8" s="12"/>
      <c r="B8" s="13"/>
      <c r="C8" s="11" t="s">
        <v>8</v>
      </c>
      <c r="D8" s="11" t="s">
        <v>9</v>
      </c>
      <c r="E8" s="11" t="s">
        <v>10</v>
      </c>
      <c r="F8" s="11" t="s">
        <v>8</v>
      </c>
      <c r="G8" s="11" t="s">
        <v>9</v>
      </c>
      <c r="H8" s="11" t="s">
        <v>10</v>
      </c>
      <c r="I8" s="11" t="s">
        <v>8</v>
      </c>
      <c r="J8" s="11" t="s">
        <v>9</v>
      </c>
      <c r="K8" s="11" t="s">
        <v>10</v>
      </c>
      <c r="L8" s="11" t="s">
        <v>8</v>
      </c>
      <c r="M8" s="11" t="s">
        <v>9</v>
      </c>
      <c r="N8" s="11" t="s">
        <v>10</v>
      </c>
      <c r="O8" s="11" t="s">
        <v>8</v>
      </c>
      <c r="P8" s="11" t="s">
        <v>9</v>
      </c>
      <c r="Q8" s="11" t="s">
        <v>10</v>
      </c>
    </row>
    <row r="9" spans="1:17" s="18" customFormat="1" ht="25.5" x14ac:dyDescent="0.2">
      <c r="A9" s="1" t="s">
        <v>11</v>
      </c>
      <c r="B9" s="14" t="s">
        <v>12</v>
      </c>
      <c r="C9" s="15">
        <f>SUM(C11:C11)</f>
        <v>70599</v>
      </c>
      <c r="D9" s="16">
        <f t="shared" ref="D9:D15" si="0">IF(C9=0,0,E9*1000/C9)</f>
        <v>75.264748792475814</v>
      </c>
      <c r="E9" s="15">
        <f>SUM(E11:E11)</f>
        <v>5313.616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16431</v>
      </c>
      <c r="J9" s="16">
        <f>IF(I9=0,0,K9*1000/I9)</f>
        <v>74.582922524496382</v>
      </c>
      <c r="K9" s="17">
        <f>SUM(K11:K11)</f>
        <v>1225.472</v>
      </c>
      <c r="L9" s="15">
        <f>SUM(L11:L11)</f>
        <v>37313</v>
      </c>
      <c r="M9" s="16">
        <f>IF(L9=0,0,N9*1000/L9)</f>
        <v>72.91102296786643</v>
      </c>
      <c r="N9" s="17">
        <f>SUM(N11:N11)</f>
        <v>2720.529</v>
      </c>
      <c r="O9" s="15">
        <f>SUM(O11:O11)</f>
        <v>16855</v>
      </c>
      <c r="P9" s="16">
        <f>IF(O9=0,0,Q9*1000/O9)</f>
        <v>81.140017798872734</v>
      </c>
      <c r="Q9" s="17">
        <f>SUM(Q11:Q11)</f>
        <v>1367.615</v>
      </c>
    </row>
    <row r="10" spans="1:17" x14ac:dyDescent="0.2">
      <c r="A10" s="1" t="s">
        <v>13</v>
      </c>
      <c r="B10" s="19" t="s">
        <v>14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15</v>
      </c>
      <c r="B11" s="19" t="s">
        <v>16</v>
      </c>
      <c r="C11" s="20">
        <f t="shared" si="1"/>
        <v>70599</v>
      </c>
      <c r="D11" s="21">
        <f t="shared" si="0"/>
        <v>75.264748792475814</v>
      </c>
      <c r="E11" s="20">
        <f t="shared" si="2"/>
        <v>5313.616</v>
      </c>
      <c r="F11" s="22"/>
      <c r="G11" s="21">
        <f>IF(F11=0,0,H11*1000/F11)</f>
        <v>0</v>
      </c>
      <c r="H11" s="22"/>
      <c r="I11" s="22">
        <v>16431</v>
      </c>
      <c r="J11" s="21">
        <f>IF(I11=0,0,K11*1000/I11)</f>
        <v>74.582922524496382</v>
      </c>
      <c r="K11" s="22">
        <v>1225.472</v>
      </c>
      <c r="L11" s="22">
        <v>37313</v>
      </c>
      <c r="M11" s="21">
        <f>IF(L11=0,0,N11*1000/L11)</f>
        <v>72.91102296786643</v>
      </c>
      <c r="N11" s="22">
        <v>2720.529</v>
      </c>
      <c r="O11" s="22">
        <v>16855</v>
      </c>
      <c r="P11" s="21">
        <f>IF(O11=0,0,Q11*1000/O11)</f>
        <v>81.140017798872734</v>
      </c>
      <c r="Q11" s="22">
        <v>1367.615</v>
      </c>
    </row>
    <row r="12" spans="1:17" s="18" customFormat="1" ht="17.45" customHeight="1" x14ac:dyDescent="0.2">
      <c r="A12" s="1" t="s">
        <v>17</v>
      </c>
      <c r="B12" s="14" t="s">
        <v>18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 x14ac:dyDescent="0.2">
      <c r="A13" s="1" t="s">
        <v>19</v>
      </c>
      <c r="B13" s="26" t="s">
        <v>20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 x14ac:dyDescent="0.2">
      <c r="A14" s="1" t="s">
        <v>21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 x14ac:dyDescent="0.2">
      <c r="A15" s="1" t="s">
        <v>23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 x14ac:dyDescent="0.2">
      <c r="A16" s="1" t="s">
        <v>25</v>
      </c>
      <c r="B16" s="14" t="s">
        <v>26</v>
      </c>
      <c r="C16" s="15">
        <f>SUM(C10:C12)</f>
        <v>70599</v>
      </c>
      <c r="D16" s="21">
        <f>IF(C16=0,0,E16*1000/C16)</f>
        <v>75.264748792475814</v>
      </c>
      <c r="E16" s="15">
        <f>SUM(E10:E12)</f>
        <v>5313.616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16431</v>
      </c>
      <c r="J16" s="21">
        <f t="shared" si="4"/>
        <v>74.582922524496382</v>
      </c>
      <c r="K16" s="15">
        <f>SUM(K10:K12)</f>
        <v>1225.472</v>
      </c>
      <c r="L16" s="15">
        <f>SUM(L10:L12)</f>
        <v>37313</v>
      </c>
      <c r="M16" s="21">
        <f t="shared" si="5"/>
        <v>72.91102296786643</v>
      </c>
      <c r="N16" s="15">
        <f>SUM(N10:N12)</f>
        <v>2720.529</v>
      </c>
      <c r="O16" s="15">
        <f>SUM(O10:O12)</f>
        <v>16855</v>
      </c>
      <c r="P16" s="21">
        <f t="shared" si="6"/>
        <v>81.140017798872734</v>
      </c>
      <c r="Q16" s="15">
        <f>SUM(Q10:Q12)</f>
        <v>1367.615</v>
      </c>
    </row>
    <row r="17" spans="1:17" ht="25.5" x14ac:dyDescent="0.2">
      <c r="A17" s="1" t="s">
        <v>27</v>
      </c>
      <c r="B17" s="14" t="s">
        <v>28</v>
      </c>
      <c r="C17" s="15">
        <f>SUM(C9,C12)</f>
        <v>70599</v>
      </c>
      <c r="D17" s="21">
        <f>IF(C17=0,0,E17*1000/C17)</f>
        <v>75.264748792475814</v>
      </c>
      <c r="E17" s="15">
        <f>SUM(E9,E12)</f>
        <v>5313.616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16431</v>
      </c>
      <c r="J17" s="21">
        <f t="shared" si="4"/>
        <v>74.582922524496382</v>
      </c>
      <c r="K17" s="15">
        <f>SUM(K9,K12)</f>
        <v>1225.472</v>
      </c>
      <c r="L17" s="15">
        <f>SUM(L9,L12)</f>
        <v>37313</v>
      </c>
      <c r="M17" s="21">
        <f t="shared" si="5"/>
        <v>72.91102296786643</v>
      </c>
      <c r="N17" s="15">
        <f>SUM(N9,N12)</f>
        <v>2720.529</v>
      </c>
      <c r="O17" s="15">
        <f>SUM(O9,O12)</f>
        <v>16855</v>
      </c>
      <c r="P17" s="21">
        <f t="shared" si="6"/>
        <v>81.140017798872734</v>
      </c>
      <c r="Q17" s="15">
        <f>SUM(Q9,Q12)</f>
        <v>1367.615</v>
      </c>
    </row>
    <row r="18" spans="1:17" x14ac:dyDescent="0.2">
      <c r="A18" s="1" t="s">
        <v>29</v>
      </c>
      <c r="B18" s="28" t="s">
        <v>30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31</v>
      </c>
      <c r="B19" s="28" t="s">
        <v>32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 x14ac:dyDescent="0.2">
      <c r="A20" s="1" t="s">
        <v>33</v>
      </c>
      <c r="B20" s="14" t="s">
        <v>34</v>
      </c>
      <c r="C20" s="19"/>
      <c r="D20" s="19"/>
      <c r="E20" s="23">
        <f>E21+E25+E29</f>
        <v>502.71200000000005</v>
      </c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35</v>
      </c>
      <c r="B21" s="14" t="s">
        <v>36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9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9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9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9" si="11">IF(O21=0,0,Q21*1000/O21)</f>
        <v>0</v>
      </c>
      <c r="Q21" s="23">
        <f>SUM(Q22:Q24)</f>
        <v>0</v>
      </c>
    </row>
    <row r="22" spans="1:17" ht="16.7" customHeight="1" x14ac:dyDescent="0.2">
      <c r="A22" s="1" t="s">
        <v>37</v>
      </c>
      <c r="B22" s="19" t="s">
        <v>38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7.45" customHeight="1" x14ac:dyDescent="0.2">
      <c r="A23" s="1" t="s">
        <v>39</v>
      </c>
      <c r="B23" s="19" t="s">
        <v>40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 x14ac:dyDescent="0.2">
      <c r="A24" s="1" t="s">
        <v>41</v>
      </c>
      <c r="B24" s="19" t="s">
        <v>42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43</v>
      </c>
      <c r="B25" s="14" t="s">
        <v>60</v>
      </c>
      <c r="C25" s="23">
        <f>SUM(C26:C28)</f>
        <v>142.786</v>
      </c>
      <c r="D25" s="21">
        <f t="shared" si="7"/>
        <v>109.25440869553037</v>
      </c>
      <c r="E25" s="23">
        <f>SUM(E26:E28)</f>
        <v>15.6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34.165999999999997</v>
      </c>
      <c r="J25" s="21">
        <f t="shared" si="9"/>
        <v>90.996897500439047</v>
      </c>
      <c r="K25" s="23">
        <f>SUM(K26:K28)</f>
        <v>3.109</v>
      </c>
      <c r="L25" s="23">
        <f>SUM(L26:L28)</f>
        <v>108.62</v>
      </c>
      <c r="M25" s="21">
        <f t="shared" si="10"/>
        <v>114.99723807770208</v>
      </c>
      <c r="N25" s="23">
        <f>SUM(N26:N28)</f>
        <v>12.491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5.6" customHeight="1" x14ac:dyDescent="0.2">
      <c r="A26" s="1" t="s">
        <v>44</v>
      </c>
      <c r="B26" s="19" t="s">
        <v>38</v>
      </c>
      <c r="C26" s="23">
        <f>SUM(F26,I26,L26,O26)</f>
        <v>142.786</v>
      </c>
      <c r="D26" s="21">
        <f t="shared" si="7"/>
        <v>109.25440869553037</v>
      </c>
      <c r="E26" s="23">
        <f>SUM(H26,K26,N26,Q26)</f>
        <v>15.6</v>
      </c>
      <c r="F26" s="24"/>
      <c r="G26" s="21">
        <f t="shared" si="8"/>
        <v>0</v>
      </c>
      <c r="H26" s="24"/>
      <c r="I26" s="24">
        <v>34.165999999999997</v>
      </c>
      <c r="J26" s="21">
        <f t="shared" si="9"/>
        <v>90.996897500439047</v>
      </c>
      <c r="K26" s="24">
        <v>3.109</v>
      </c>
      <c r="L26" s="24">
        <v>108.62</v>
      </c>
      <c r="M26" s="21">
        <f t="shared" si="10"/>
        <v>114.99723807770208</v>
      </c>
      <c r="N26" s="24">
        <v>12.491</v>
      </c>
      <c r="O26" s="24"/>
      <c r="P26" s="21">
        <f t="shared" si="11"/>
        <v>0</v>
      </c>
      <c r="Q26" s="24"/>
    </row>
    <row r="27" spans="1:17" ht="15.6" customHeight="1" x14ac:dyDescent="0.2">
      <c r="A27" s="1" t="s">
        <v>45</v>
      </c>
      <c r="B27" s="19" t="s">
        <v>40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5" customHeight="1" x14ac:dyDescent="0.2">
      <c r="A28" s="1" t="s">
        <v>46</v>
      </c>
      <c r="B28" s="19" t="s">
        <v>42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47</v>
      </c>
      <c r="B29" s="14" t="s">
        <v>61</v>
      </c>
      <c r="C29" s="23">
        <f>SUM(F29,I29,L29,O29)</f>
        <v>2500.7510000000002</v>
      </c>
      <c r="D29" s="21">
        <f t="shared" si="7"/>
        <v>194.78628619962561</v>
      </c>
      <c r="E29" s="23">
        <f>SUM(H29,K29,N29,Q29)</f>
        <v>487.11200000000002</v>
      </c>
      <c r="F29" s="24"/>
      <c r="G29" s="21">
        <f t="shared" si="8"/>
        <v>0</v>
      </c>
      <c r="H29" s="24"/>
      <c r="I29" s="24">
        <v>673.33</v>
      </c>
      <c r="J29" s="21">
        <f t="shared" si="9"/>
        <v>162.5889237075431</v>
      </c>
      <c r="K29" s="24">
        <v>109.476</v>
      </c>
      <c r="L29" s="24">
        <v>1827.421</v>
      </c>
      <c r="M29" s="21">
        <f t="shared" si="10"/>
        <v>206.64969922092391</v>
      </c>
      <c r="N29" s="24">
        <v>377.63600000000002</v>
      </c>
      <c r="O29" s="24"/>
      <c r="P29" s="21">
        <f t="shared" si="11"/>
        <v>0</v>
      </c>
      <c r="Q29" s="24"/>
    </row>
    <row r="30" spans="1:17" x14ac:dyDescent="0.2">
      <c r="A30" s="1" t="s">
        <v>48</v>
      </c>
      <c r="B30" s="28" t="s">
        <v>49</v>
      </c>
      <c r="C30" s="29"/>
      <c r="D30" s="29"/>
      <c r="E30" s="23">
        <f>SUM(H30,K30,N30,Q30)</f>
        <v>4731</v>
      </c>
      <c r="F30" s="29"/>
      <c r="G30" s="29"/>
      <c r="H30" s="24">
        <v>1599</v>
      </c>
      <c r="I30" s="29"/>
      <c r="J30" s="29"/>
      <c r="K30" s="24">
        <v>752</v>
      </c>
      <c r="L30" s="29"/>
      <c r="M30" s="29"/>
      <c r="N30" s="24">
        <v>1193</v>
      </c>
      <c r="O30" s="29"/>
      <c r="P30" s="29"/>
      <c r="Q30" s="24">
        <v>1187</v>
      </c>
    </row>
    <row r="31" spans="1:17" x14ac:dyDescent="0.2">
      <c r="A31" s="32" t="s">
        <v>50</v>
      </c>
      <c r="B31" s="14" t="s">
        <v>51</v>
      </c>
      <c r="C31" s="29"/>
      <c r="D31" s="29"/>
      <c r="E31" s="23">
        <f>SUM(E17:E20,E30)</f>
        <v>10547.328000000001</v>
      </c>
      <c r="F31" s="29"/>
      <c r="G31" s="29"/>
      <c r="H31" s="23">
        <f>SUM(H17:H20,H30)</f>
        <v>1599</v>
      </c>
      <c r="I31" s="29"/>
      <c r="J31" s="29"/>
      <c r="K31" s="23">
        <f>SUM(K17:K20,K30)</f>
        <v>1977.472</v>
      </c>
      <c r="L31" s="29"/>
      <c r="M31" s="29"/>
      <c r="N31" s="23">
        <f>SUM(N17:N20,N30)</f>
        <v>3913.529</v>
      </c>
      <c r="O31" s="29"/>
      <c r="P31" s="29"/>
      <c r="Q31" s="23">
        <f>SUM(Q17:Q20,Q30)</f>
        <v>2554.6149999999998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x14ac:dyDescent="0.2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 x14ac:dyDescent="0.2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 x14ac:dyDescent="0.2">
      <c r="A37" s="37"/>
      <c r="B37" s="37" t="s">
        <v>52</v>
      </c>
      <c r="C37" s="38"/>
      <c r="D37" s="38"/>
      <c r="E37" s="41" t="s">
        <v>53</v>
      </c>
      <c r="F37" s="40"/>
      <c r="G37" s="40"/>
      <c r="H37" s="40"/>
      <c r="O37" s="38"/>
      <c r="P37" s="38"/>
      <c r="Q37" s="39"/>
    </row>
    <row r="38" spans="1:17" x14ac:dyDescent="0.2">
      <c r="B38" s="42" t="s">
        <v>62</v>
      </c>
      <c r="F38" s="43" t="s">
        <v>63</v>
      </c>
    </row>
    <row r="39" spans="1:17" x14ac:dyDescent="0.2">
      <c r="F39" s="43"/>
    </row>
    <row r="40" spans="1:17" x14ac:dyDescent="0.2"/>
    <row r="42" spans="1:17" x14ac:dyDescent="0.2"/>
    <row r="43" spans="1:17" x14ac:dyDescent="0.2"/>
  </sheetData>
  <mergeCells count="7">
    <mergeCell ref="L6:N6"/>
    <mergeCell ref="O6:Q6"/>
    <mergeCell ref="A6:A7"/>
    <mergeCell ref="B6:B7"/>
    <mergeCell ref="C6:E6"/>
    <mergeCell ref="F6:H6"/>
    <mergeCell ref="I6:K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10:D11 C25 E25 G21 J21 M21 P21 G17 J17 M17 P17 D9 D12:D29" formula="1"/>
    <ignoredError sqref="P9 M9 J9 G9 F25:Q25 G16 J16 M16 P16" formula="1" formulaRange="1"/>
    <ignoredError sqref="F9 H9:I9 K9:L9 N9:O9 Q9 F16 H16:I16 K16:L16 N16:O16 Q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Zeros="0" topLeftCell="B6" workbookViewId="0">
      <selection activeCell="B33" sqref="A33:XFD33"/>
    </sheetView>
  </sheetViews>
  <sheetFormatPr defaultColWidth="0" defaultRowHeight="12.75" customHeight="1" zeroHeight="1" x14ac:dyDescent="0.2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 x14ac:dyDescent="0.25">
      <c r="B1" s="3"/>
      <c r="C1" s="3"/>
      <c r="D1" s="3"/>
      <c r="E1" s="3"/>
      <c r="F1" s="3"/>
      <c r="G1" s="3"/>
      <c r="H1" s="3"/>
      <c r="O1" s="3"/>
      <c r="P1" s="3"/>
      <c r="Q1" s="4" t="s">
        <v>0</v>
      </c>
    </row>
    <row r="2" spans="1:17" s="2" customFormat="1" ht="15.75" x14ac:dyDescent="0.25">
      <c r="B2" s="5"/>
      <c r="C2" s="5"/>
      <c r="D2" s="5"/>
      <c r="E2" s="5"/>
      <c r="F2" s="6" t="s">
        <v>1</v>
      </c>
      <c r="G2" s="5"/>
      <c r="H2" s="5"/>
      <c r="O2" s="5"/>
      <c r="P2" s="5"/>
      <c r="Q2" s="5"/>
    </row>
    <row r="3" spans="1:17" s="2" customFormat="1" ht="15.75" x14ac:dyDescent="0.2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 x14ac:dyDescent="0.25">
      <c r="A4" s="6"/>
      <c r="B4" s="7" t="s">
        <v>2</v>
      </c>
      <c r="C4" s="44" t="s">
        <v>59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 x14ac:dyDescent="0.2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 x14ac:dyDescent="0.2">
      <c r="A6" s="48" t="s">
        <v>3</v>
      </c>
      <c r="B6" s="50" t="s">
        <v>4</v>
      </c>
      <c r="C6" s="64" t="s">
        <v>54</v>
      </c>
      <c r="D6" s="65"/>
      <c r="E6" s="66"/>
      <c r="F6" s="55" t="s">
        <v>55</v>
      </c>
      <c r="G6" s="56"/>
      <c r="H6" s="57"/>
      <c r="I6" s="55" t="s">
        <v>56</v>
      </c>
      <c r="J6" s="56"/>
      <c r="K6" s="57"/>
      <c r="L6" s="55" t="s">
        <v>57</v>
      </c>
      <c r="M6" s="56"/>
      <c r="N6" s="57"/>
      <c r="O6" s="55" t="s">
        <v>58</v>
      </c>
      <c r="P6" s="56"/>
      <c r="Q6" s="57"/>
    </row>
    <row r="7" spans="1:17" ht="22.5" x14ac:dyDescent="0.2">
      <c r="A7" s="49"/>
      <c r="B7" s="51"/>
      <c r="C7" s="11" t="s">
        <v>5</v>
      </c>
      <c r="D7" s="11" t="s">
        <v>6</v>
      </c>
      <c r="E7" s="11" t="s">
        <v>7</v>
      </c>
      <c r="F7" s="11" t="s">
        <v>5</v>
      </c>
      <c r="G7" s="11" t="s">
        <v>6</v>
      </c>
      <c r="H7" s="11" t="s">
        <v>7</v>
      </c>
      <c r="I7" s="11" t="s">
        <v>5</v>
      </c>
      <c r="J7" s="11" t="s">
        <v>6</v>
      </c>
      <c r="K7" s="11" t="s">
        <v>7</v>
      </c>
      <c r="L7" s="11" t="s">
        <v>5</v>
      </c>
      <c r="M7" s="11" t="s">
        <v>6</v>
      </c>
      <c r="N7" s="11" t="s">
        <v>7</v>
      </c>
      <c r="O7" s="11" t="s">
        <v>5</v>
      </c>
      <c r="P7" s="11" t="s">
        <v>6</v>
      </c>
      <c r="Q7" s="11" t="s">
        <v>7</v>
      </c>
    </row>
    <row r="8" spans="1:17" ht="22.5" x14ac:dyDescent="0.2">
      <c r="A8" s="12"/>
      <c r="B8" s="13"/>
      <c r="C8" s="11" t="s">
        <v>8</v>
      </c>
      <c r="D8" s="11" t="s">
        <v>9</v>
      </c>
      <c r="E8" s="11" t="s">
        <v>10</v>
      </c>
      <c r="F8" s="11" t="s">
        <v>8</v>
      </c>
      <c r="G8" s="11" t="s">
        <v>9</v>
      </c>
      <c r="H8" s="11" t="s">
        <v>10</v>
      </c>
      <c r="I8" s="11" t="s">
        <v>8</v>
      </c>
      <c r="J8" s="11" t="s">
        <v>9</v>
      </c>
      <c r="K8" s="11" t="s">
        <v>10</v>
      </c>
      <c r="L8" s="11" t="s">
        <v>8</v>
      </c>
      <c r="M8" s="11" t="s">
        <v>9</v>
      </c>
      <c r="N8" s="11" t="s">
        <v>10</v>
      </c>
      <c r="O8" s="11" t="s">
        <v>8</v>
      </c>
      <c r="P8" s="11" t="s">
        <v>9</v>
      </c>
      <c r="Q8" s="11" t="s">
        <v>10</v>
      </c>
    </row>
    <row r="9" spans="1:17" s="18" customFormat="1" ht="25.5" x14ac:dyDescent="0.2">
      <c r="A9" s="1" t="s">
        <v>11</v>
      </c>
      <c r="B9" s="14" t="s">
        <v>12</v>
      </c>
      <c r="C9" s="15">
        <f>SUM(C11:C11)</f>
        <v>129666</v>
      </c>
      <c r="D9" s="16">
        <f t="shared" ref="D9:D15" si="0">IF(C9=0,0,E9*1000/C9)</f>
        <v>78.772006539879385</v>
      </c>
      <c r="E9" s="15">
        <f>SUM(E11:E11)</f>
        <v>10214.050999999999</v>
      </c>
      <c r="F9" s="15">
        <f>SUM(F11:F11)</f>
        <v>37313</v>
      </c>
      <c r="G9" s="16">
        <f>IF(F9=0,0,H9*1000/F9)</f>
        <v>72.91102296786643</v>
      </c>
      <c r="H9" s="17">
        <f>SUM(H11:H11)</f>
        <v>2720.529</v>
      </c>
      <c r="I9" s="15">
        <f>SUM(I11:I11)</f>
        <v>16855</v>
      </c>
      <c r="J9" s="16">
        <f>IF(I9=0,0,K9*1000/I9)</f>
        <v>81.140017798872734</v>
      </c>
      <c r="K9" s="17">
        <f>SUM(K11:K11)</f>
        <v>1367.615</v>
      </c>
      <c r="L9" s="15">
        <f>SUM(L11:L11)</f>
        <v>29437</v>
      </c>
      <c r="M9" s="16">
        <f>IF(L9=0,0,N9*1000/L9)</f>
        <v>81.139993885246454</v>
      </c>
      <c r="N9" s="17">
        <f>SUM(N11:N11)</f>
        <v>2388.518</v>
      </c>
      <c r="O9" s="15">
        <f>SUM(O11:O11)</f>
        <v>46061</v>
      </c>
      <c r="P9" s="16">
        <f>IF(O9=0,0,Q9*1000/O9)</f>
        <v>81.139988276416062</v>
      </c>
      <c r="Q9" s="17">
        <f>SUM(Q11:Q11)</f>
        <v>3737.3890000000001</v>
      </c>
    </row>
    <row r="10" spans="1:17" x14ac:dyDescent="0.2">
      <c r="A10" s="1" t="s">
        <v>13</v>
      </c>
      <c r="B10" s="19" t="s">
        <v>14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 x14ac:dyDescent="0.2">
      <c r="A11" s="1" t="s">
        <v>15</v>
      </c>
      <c r="B11" s="19" t="s">
        <v>16</v>
      </c>
      <c r="C11" s="20">
        <f t="shared" si="1"/>
        <v>129666</v>
      </c>
      <c r="D11" s="21">
        <f t="shared" si="0"/>
        <v>78.772006539879385</v>
      </c>
      <c r="E11" s="20">
        <f t="shared" si="2"/>
        <v>10214.050999999999</v>
      </c>
      <c r="F11" s="22">
        <v>37313</v>
      </c>
      <c r="G11" s="21">
        <f>IF(F11=0,0,H11*1000/F11)</f>
        <v>72.91102296786643</v>
      </c>
      <c r="H11" s="22">
        <v>2720.529</v>
      </c>
      <c r="I11" s="22">
        <v>16855</v>
      </c>
      <c r="J11" s="21">
        <f>IF(I11=0,0,K11*1000/I11)</f>
        <v>81.140017798872734</v>
      </c>
      <c r="K11" s="22">
        <v>1367.615</v>
      </c>
      <c r="L11" s="22">
        <v>29437</v>
      </c>
      <c r="M11" s="21">
        <f>IF(L11=0,0,N11*1000/L11)</f>
        <v>81.139993885246454</v>
      </c>
      <c r="N11" s="22">
        <v>2388.518</v>
      </c>
      <c r="O11" s="22">
        <v>46061</v>
      </c>
      <c r="P11" s="21">
        <f>IF(O11=0,0,Q11*1000/O11)</f>
        <v>81.139988276416062</v>
      </c>
      <c r="Q11" s="22">
        <v>3737.3890000000001</v>
      </c>
    </row>
    <row r="12" spans="1:17" s="18" customFormat="1" ht="16.7" customHeight="1" x14ac:dyDescent="0.2">
      <c r="A12" s="1" t="s">
        <v>17</v>
      </c>
      <c r="B12" s="14" t="s">
        <v>18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 x14ac:dyDescent="0.2">
      <c r="A13" s="1" t="s">
        <v>19</v>
      </c>
      <c r="B13" s="26" t="s">
        <v>20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 x14ac:dyDescent="0.2">
      <c r="A14" s="1" t="s">
        <v>21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 x14ac:dyDescent="0.2">
      <c r="A15" s="1" t="s">
        <v>23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 x14ac:dyDescent="0.2">
      <c r="A16" s="1" t="s">
        <v>25</v>
      </c>
      <c r="B16" s="14" t="s">
        <v>26</v>
      </c>
      <c r="C16" s="15">
        <f>SUM(C10:C12)</f>
        <v>129666</v>
      </c>
      <c r="D16" s="21">
        <f>IF(C16=0,0,E16*1000/C16)</f>
        <v>78.772006539879385</v>
      </c>
      <c r="E16" s="15">
        <f>SUM(E10:E12)</f>
        <v>10214.050999999999</v>
      </c>
      <c r="F16" s="15">
        <f>SUM(F10:F12)</f>
        <v>37313</v>
      </c>
      <c r="G16" s="21">
        <f t="shared" si="3"/>
        <v>72.91102296786643</v>
      </c>
      <c r="H16" s="15">
        <f>SUM(H10:H12)</f>
        <v>2720.529</v>
      </c>
      <c r="I16" s="15">
        <f>SUM(I10:I12)</f>
        <v>16855</v>
      </c>
      <c r="J16" s="21">
        <f t="shared" si="4"/>
        <v>81.140017798872734</v>
      </c>
      <c r="K16" s="15">
        <f>SUM(K10:K12)</f>
        <v>1367.615</v>
      </c>
      <c r="L16" s="15">
        <f>SUM(L10:L12)</f>
        <v>29437</v>
      </c>
      <c r="M16" s="21">
        <f t="shared" si="5"/>
        <v>81.139993885246454</v>
      </c>
      <c r="N16" s="15">
        <f>SUM(N10:N12)</f>
        <v>2388.518</v>
      </c>
      <c r="O16" s="15">
        <f>SUM(O10:O12)</f>
        <v>46061</v>
      </c>
      <c r="P16" s="21">
        <f t="shared" si="6"/>
        <v>81.139988276416062</v>
      </c>
      <c r="Q16" s="15">
        <f>SUM(Q10:Q12)</f>
        <v>3737.3890000000001</v>
      </c>
    </row>
    <row r="17" spans="1:17" ht="25.5" x14ac:dyDescent="0.2">
      <c r="A17" s="1" t="s">
        <v>27</v>
      </c>
      <c r="B17" s="14" t="s">
        <v>28</v>
      </c>
      <c r="C17" s="15">
        <f>SUM(C9,C12)</f>
        <v>129666</v>
      </c>
      <c r="D17" s="21">
        <f>IF(C17=0,0,E17*1000/C17)</f>
        <v>78.772006539879385</v>
      </c>
      <c r="E17" s="15">
        <f>SUM(E9,E12)</f>
        <v>10214.050999999999</v>
      </c>
      <c r="F17" s="15">
        <f>SUM(F9,F12)</f>
        <v>37313</v>
      </c>
      <c r="G17" s="21">
        <f t="shared" si="3"/>
        <v>72.91102296786643</v>
      </c>
      <c r="H17" s="15">
        <f>SUM(H9,H12)</f>
        <v>2720.529</v>
      </c>
      <c r="I17" s="15">
        <f>SUM(I9,I12)</f>
        <v>16855</v>
      </c>
      <c r="J17" s="21">
        <f t="shared" si="4"/>
        <v>81.140017798872734</v>
      </c>
      <c r="K17" s="15">
        <f>SUM(K9,K12)</f>
        <v>1367.615</v>
      </c>
      <c r="L17" s="15">
        <f>SUM(L9,L12)</f>
        <v>29437</v>
      </c>
      <c r="M17" s="21">
        <f t="shared" si="5"/>
        <v>81.139993885246454</v>
      </c>
      <c r="N17" s="15">
        <f>SUM(N9,N12)</f>
        <v>2388.518</v>
      </c>
      <c r="O17" s="15">
        <f>SUM(O9,O12)</f>
        <v>46061</v>
      </c>
      <c r="P17" s="21">
        <f t="shared" si="6"/>
        <v>81.139988276416062</v>
      </c>
      <c r="Q17" s="15">
        <f>SUM(Q9,Q12)</f>
        <v>3737.3890000000001</v>
      </c>
    </row>
    <row r="18" spans="1:17" x14ac:dyDescent="0.2">
      <c r="A18" s="1" t="s">
        <v>29</v>
      </c>
      <c r="B18" s="28" t="s">
        <v>30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 x14ac:dyDescent="0.2">
      <c r="A19" s="1" t="s">
        <v>31</v>
      </c>
      <c r="B19" s="28" t="s">
        <v>32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 x14ac:dyDescent="0.2">
      <c r="A20" s="1" t="s">
        <v>33</v>
      </c>
      <c r="B20" s="14" t="s">
        <v>34</v>
      </c>
      <c r="C20" s="19"/>
      <c r="D20" s="19"/>
      <c r="E20" s="23">
        <f>E21+E25+E29</f>
        <v>1180.8499999999999</v>
      </c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 x14ac:dyDescent="0.2">
      <c r="A21" s="1" t="s">
        <v>35</v>
      </c>
      <c r="B21" s="14" t="s">
        <v>36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9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9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9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9" si="11">IF(O21=0,0,Q21*1000/O21)</f>
        <v>0</v>
      </c>
      <c r="Q21" s="23">
        <f>SUM(Q22:Q24)</f>
        <v>0</v>
      </c>
    </row>
    <row r="22" spans="1:17" ht="18" customHeight="1" x14ac:dyDescent="0.2">
      <c r="A22" s="1" t="s">
        <v>37</v>
      </c>
      <c r="B22" s="19" t="s">
        <v>38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 x14ac:dyDescent="0.2">
      <c r="A23" s="1" t="s">
        <v>39</v>
      </c>
      <c r="B23" s="19" t="s">
        <v>40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7.45" customHeight="1" x14ac:dyDescent="0.2">
      <c r="A24" s="1" t="s">
        <v>41</v>
      </c>
      <c r="B24" s="19" t="s">
        <v>42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 x14ac:dyDescent="0.2">
      <c r="A25" s="1" t="s">
        <v>43</v>
      </c>
      <c r="B25" s="14" t="s">
        <v>60</v>
      </c>
      <c r="C25" s="23">
        <f>SUM(C26:C28)</f>
        <v>168.62</v>
      </c>
      <c r="D25" s="21">
        <f t="shared" si="7"/>
        <v>114.99822085161902</v>
      </c>
      <c r="E25" s="23">
        <f>SUM(E26:E28)</f>
        <v>19.390999999999998</v>
      </c>
      <c r="F25" s="23">
        <f>SUM(F26:F28)</f>
        <v>108.62</v>
      </c>
      <c r="G25" s="21">
        <f t="shared" si="8"/>
        <v>114.99723807770208</v>
      </c>
      <c r="H25" s="23">
        <f>SUM(H26:H28)</f>
        <v>12.491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15</v>
      </c>
      <c r="M25" s="21">
        <f t="shared" si="10"/>
        <v>115</v>
      </c>
      <c r="N25" s="23">
        <f>SUM(N26:N28)</f>
        <v>1.7250000000000001</v>
      </c>
      <c r="O25" s="23">
        <f>SUM(O26:O28)</f>
        <v>45</v>
      </c>
      <c r="P25" s="21">
        <f t="shared" si="11"/>
        <v>115</v>
      </c>
      <c r="Q25" s="23">
        <f>SUM(Q26:Q28)</f>
        <v>5.1749999999999998</v>
      </c>
    </row>
    <row r="26" spans="1:17" ht="16.7" customHeight="1" x14ac:dyDescent="0.2">
      <c r="A26" s="1" t="s">
        <v>44</v>
      </c>
      <c r="B26" s="19" t="s">
        <v>38</v>
      </c>
      <c r="C26" s="23">
        <f>SUM(F26,I26,L26,O26)</f>
        <v>168.62</v>
      </c>
      <c r="D26" s="21">
        <f t="shared" si="7"/>
        <v>114.99822085161902</v>
      </c>
      <c r="E26" s="23">
        <f>SUM(H26,K26,N26,Q26)</f>
        <v>19.390999999999998</v>
      </c>
      <c r="F26" s="24">
        <v>108.62</v>
      </c>
      <c r="G26" s="21">
        <f t="shared" si="8"/>
        <v>114.99723807770208</v>
      </c>
      <c r="H26" s="24">
        <v>12.491</v>
      </c>
      <c r="I26" s="24"/>
      <c r="J26" s="21">
        <f t="shared" si="9"/>
        <v>0</v>
      </c>
      <c r="K26" s="24"/>
      <c r="L26" s="24">
        <v>15</v>
      </c>
      <c r="M26" s="21">
        <f t="shared" si="10"/>
        <v>115</v>
      </c>
      <c r="N26" s="24">
        <v>1.7250000000000001</v>
      </c>
      <c r="O26" s="24">
        <v>45</v>
      </c>
      <c r="P26" s="21">
        <f t="shared" si="11"/>
        <v>115</v>
      </c>
      <c r="Q26" s="24">
        <v>5.1749999999999998</v>
      </c>
    </row>
    <row r="27" spans="1:17" ht="19.350000000000001" customHeight="1" x14ac:dyDescent="0.2">
      <c r="A27" s="1" t="s">
        <v>45</v>
      </c>
      <c r="B27" s="19" t="s">
        <v>40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350000000000001" customHeight="1" x14ac:dyDescent="0.2">
      <c r="A28" s="1" t="s">
        <v>46</v>
      </c>
      <c r="B28" s="19" t="s">
        <v>42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 x14ac:dyDescent="0.2">
      <c r="A29" s="1" t="s">
        <v>47</v>
      </c>
      <c r="B29" s="14" t="s">
        <v>61</v>
      </c>
      <c r="C29" s="23">
        <f>SUM(F29,I29,L29,O29)</f>
        <v>5620.4210000000003</v>
      </c>
      <c r="D29" s="21">
        <f t="shared" si="7"/>
        <v>206.64982213965817</v>
      </c>
      <c r="E29" s="23">
        <f>SUM(H29,K29,N29,Q29)</f>
        <v>1161.4589999999998</v>
      </c>
      <c r="F29" s="24">
        <v>1827.421</v>
      </c>
      <c r="G29" s="21">
        <f t="shared" si="8"/>
        <v>206.64969922092391</v>
      </c>
      <c r="H29" s="24">
        <v>377.63600000000002</v>
      </c>
      <c r="I29" s="24"/>
      <c r="J29" s="21">
        <f t="shared" si="9"/>
        <v>0</v>
      </c>
      <c r="K29" s="24"/>
      <c r="L29" s="24">
        <v>1086</v>
      </c>
      <c r="M29" s="21">
        <f t="shared" si="10"/>
        <v>206.65009208103132</v>
      </c>
      <c r="N29" s="24">
        <v>224.422</v>
      </c>
      <c r="O29" s="24">
        <v>2707</v>
      </c>
      <c r="P29" s="21">
        <f t="shared" si="11"/>
        <v>206.64979682305136</v>
      </c>
      <c r="Q29" s="24">
        <v>559.40099999999995</v>
      </c>
    </row>
    <row r="30" spans="1:17" x14ac:dyDescent="0.2">
      <c r="A30" s="1" t="s">
        <v>48</v>
      </c>
      <c r="B30" s="28" t="s">
        <v>49</v>
      </c>
      <c r="C30" s="29"/>
      <c r="D30" s="29"/>
      <c r="E30" s="23">
        <f>SUM(H30,K30,N30,Q30)</f>
        <v>3378</v>
      </c>
      <c r="F30" s="29"/>
      <c r="G30" s="29"/>
      <c r="H30" s="24">
        <v>1193</v>
      </c>
      <c r="I30" s="29"/>
      <c r="J30" s="29"/>
      <c r="K30" s="24">
        <v>1187</v>
      </c>
      <c r="L30" s="29"/>
      <c r="M30" s="29"/>
      <c r="N30" s="24">
        <v>878</v>
      </c>
      <c r="O30" s="29"/>
      <c r="P30" s="29"/>
      <c r="Q30" s="24">
        <v>120</v>
      </c>
    </row>
    <row r="31" spans="1:17" x14ac:dyDescent="0.2">
      <c r="A31" s="32" t="s">
        <v>50</v>
      </c>
      <c r="B31" s="14" t="s">
        <v>51</v>
      </c>
      <c r="C31" s="29"/>
      <c r="D31" s="29"/>
      <c r="E31" s="23">
        <f>SUM(E17:E20,E30)</f>
        <v>14772.901</v>
      </c>
      <c r="F31" s="29"/>
      <c r="G31" s="29"/>
      <c r="H31" s="23">
        <f>SUM(H17:H20,H30)</f>
        <v>3913.529</v>
      </c>
      <c r="I31" s="29"/>
      <c r="J31" s="29"/>
      <c r="K31" s="23">
        <f>SUM(K17:K20,K30)</f>
        <v>2554.6149999999998</v>
      </c>
      <c r="L31" s="29"/>
      <c r="M31" s="29"/>
      <c r="N31" s="23">
        <f>SUM(N17:N20,N30)</f>
        <v>3266.518</v>
      </c>
      <c r="O31" s="29"/>
      <c r="P31" s="29"/>
      <c r="Q31" s="23">
        <f>SUM(Q17:Q20,Q30)</f>
        <v>3857.3890000000001</v>
      </c>
    </row>
    <row r="32" spans="1:17" x14ac:dyDescent="0.2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x14ac:dyDescent="0.2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x14ac:dyDescent="0.2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x14ac:dyDescent="0.2">
      <c r="A35" s="33"/>
      <c r="B35" s="34"/>
      <c r="C35" s="36"/>
      <c r="D35" s="36"/>
      <c r="E35" s="36"/>
      <c r="F35" s="36"/>
      <c r="G35" s="36"/>
      <c r="H35" s="36"/>
      <c r="O35" s="36"/>
      <c r="P35" s="36"/>
      <c r="Q35" s="36"/>
    </row>
    <row r="36" spans="1:17" x14ac:dyDescent="0.2">
      <c r="A36" s="37"/>
      <c r="B36" s="37" t="s">
        <v>52</v>
      </c>
      <c r="C36" s="38"/>
      <c r="D36" s="38"/>
      <c r="E36" s="41" t="s">
        <v>53</v>
      </c>
      <c r="F36" s="40"/>
      <c r="G36" s="40"/>
      <c r="H36" s="40"/>
      <c r="O36" s="38"/>
      <c r="P36" s="38"/>
      <c r="Q36" s="39"/>
    </row>
    <row r="37" spans="1:17" x14ac:dyDescent="0.2">
      <c r="B37" s="42" t="s">
        <v>62</v>
      </c>
      <c r="F37" s="43" t="s">
        <v>63</v>
      </c>
    </row>
    <row r="38" spans="1:17" x14ac:dyDescent="0.2">
      <c r="F38" s="43"/>
    </row>
    <row r="39" spans="1:17" x14ac:dyDescent="0.2"/>
    <row r="40" spans="1:17" hidden="1" x14ac:dyDescent="0.2"/>
    <row r="41" spans="1:17" x14ac:dyDescent="0.2"/>
    <row r="42" spans="1:17" ht="12.75" customHeight="1" x14ac:dyDescent="0.2"/>
    <row r="43" spans="1:17" ht="12.75" customHeight="1" x14ac:dyDescent="0.2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C9:D30 G9:P10 E25 G12:P25 G11 J11 M11 P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>DKER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Невянка Добрева</cp:lastModifiedBy>
  <cp:revision/>
  <cp:lastPrinted>2022-03-28T11:28:57Z</cp:lastPrinted>
  <dcterms:created xsi:type="dcterms:W3CDTF">2004-02-09T12:03:41Z</dcterms:created>
  <dcterms:modified xsi:type="dcterms:W3CDTF">2022-03-28T11:29:05Z</dcterms:modified>
</cp:coreProperties>
</file>